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5725"/>
</workbook>
</file>

<file path=xl/calcChain.xml><?xml version="1.0" encoding="utf-8"?>
<calcChain xmlns="http://schemas.openxmlformats.org/spreadsheetml/2006/main">
  <c r="F10" i="1"/>
  <c r="F9"/>
  <c r="J9"/>
  <c r="F16"/>
  <c r="F11"/>
  <c r="F12"/>
  <c r="F14"/>
  <c r="F15"/>
  <c r="J15"/>
  <c r="F18"/>
  <c r="F17"/>
  <c r="J13"/>
  <c r="F13"/>
  <c r="J18"/>
  <c r="I18"/>
  <c r="I17"/>
  <c r="I15"/>
  <c r="I14"/>
  <c r="I13"/>
  <c r="I12"/>
  <c r="I11"/>
  <c r="I10"/>
  <c r="J10" s="1"/>
  <c r="I9"/>
  <c r="J17"/>
  <c r="J14"/>
  <c r="I16"/>
  <c r="J16" s="1"/>
  <c r="J12"/>
  <c r="J11"/>
</calcChain>
</file>

<file path=xl/sharedStrings.xml><?xml version="1.0" encoding="utf-8"?>
<sst xmlns="http://schemas.openxmlformats.org/spreadsheetml/2006/main" count="51" uniqueCount="51">
  <si>
    <t>№</t>
  </si>
  <si>
    <t>Фамилия, имя спортсмена</t>
  </si>
  <si>
    <t>Результат</t>
  </si>
  <si>
    <t>Место</t>
  </si>
  <si>
    <t>%</t>
  </si>
  <si>
    <t>ПРОТОКОЛ</t>
  </si>
  <si>
    <t>Возраст</t>
  </si>
  <si>
    <t xml:space="preserve">Мужчины </t>
  </si>
  <si>
    <t>Номер</t>
  </si>
  <si>
    <t>сек</t>
  </si>
  <si>
    <t>Эталон сек.</t>
  </si>
  <si>
    <t>мин.</t>
  </si>
  <si>
    <t>Эталон, мин.</t>
  </si>
  <si>
    <t>Осокин Олег Владимирович</t>
  </si>
  <si>
    <t>Данков Александр</t>
  </si>
  <si>
    <t>Кораблев Анатолий</t>
  </si>
  <si>
    <t>Ковалев Дмитрий</t>
  </si>
  <si>
    <t>Хромов Вячеслав</t>
  </si>
  <si>
    <t>Хасанов Олег</t>
  </si>
  <si>
    <t>Нащокин Константин Владимирович</t>
  </si>
  <si>
    <t>Емелин В.</t>
  </si>
  <si>
    <t xml:space="preserve">Открытый чемпионат города Красноярска и первенства города среди ветеранов  в помещении по легкой атлетике 28-29 января 2017 года </t>
  </si>
  <si>
    <t>28 января 2017</t>
  </si>
  <si>
    <t>Балынский Владимир</t>
  </si>
  <si>
    <t>4.00,28</t>
  </si>
  <si>
    <t>3.27,70</t>
  </si>
  <si>
    <t>4.40,76</t>
  </si>
  <si>
    <t>4.15,56</t>
  </si>
  <si>
    <t>3.43,96</t>
  </si>
  <si>
    <t>3.58,30</t>
  </si>
  <si>
    <t>5.02,96</t>
  </si>
  <si>
    <t>3.50,84</t>
  </si>
  <si>
    <t>4.02,30</t>
  </si>
  <si>
    <t>3.37,56</t>
  </si>
  <si>
    <t>5.44,8</t>
  </si>
  <si>
    <t>4.56,6</t>
  </si>
  <si>
    <t>5.06,5</t>
  </si>
  <si>
    <t>6.25,9</t>
  </si>
  <si>
    <t>4.52,3</t>
  </si>
  <si>
    <t>5.11,5</t>
  </si>
  <si>
    <t>7.05,9</t>
  </si>
  <si>
    <t>7,04,6</t>
  </si>
  <si>
    <t>5.06,7</t>
  </si>
  <si>
    <t>5.40,5</t>
  </si>
  <si>
    <t>I</t>
  </si>
  <si>
    <t>II</t>
  </si>
  <si>
    <t>III</t>
  </si>
  <si>
    <t xml:space="preserve">Старший судья Грузенкин В.И._____________ </t>
  </si>
  <si>
    <t>Главное управление по физической культуре и спорту. Администрация г. Красноярска</t>
  </si>
  <si>
    <t>1500 м, г. Красноярск</t>
  </si>
  <si>
    <t>Тяпкин Валентин Д.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</si>
</sst>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16" fontId="1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topLeftCell="A4" workbookViewId="0">
      <selection activeCell="M12" sqref="M12"/>
    </sheetView>
  </sheetViews>
  <sheetFormatPr defaultRowHeight="15"/>
  <cols>
    <col min="1" max="1" width="4.140625" customWidth="1"/>
    <col min="2" max="2" width="26.85546875" customWidth="1"/>
    <col min="3" max="3" width="9.7109375" customWidth="1"/>
    <col min="4" max="4" width="10.7109375" customWidth="1"/>
    <col min="5" max="5" width="10.85546875" customWidth="1"/>
    <col min="8" max="10" width="13.42578125" customWidth="1"/>
  </cols>
  <sheetData>
    <row r="1" spans="1:11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>
      <c r="A2" s="35" t="s">
        <v>48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8.75">
      <c r="A3" s="35" t="s">
        <v>5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48.75" customHeight="1">
      <c r="A4" s="34" t="s">
        <v>21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18.75">
      <c r="A5" s="36" t="s">
        <v>7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8.75">
      <c r="A6" s="37" t="s">
        <v>22</v>
      </c>
      <c r="B6" s="37"/>
      <c r="C6" s="7"/>
      <c r="D6" s="5"/>
      <c r="E6" s="5"/>
      <c r="F6" s="5"/>
      <c r="G6" s="5"/>
      <c r="H6" s="5"/>
      <c r="I6" s="38" t="s">
        <v>49</v>
      </c>
      <c r="J6" s="38"/>
      <c r="K6" s="38"/>
    </row>
    <row r="7" spans="1:11" ht="18.75">
      <c r="A7" s="31" t="s">
        <v>0</v>
      </c>
      <c r="B7" s="30" t="s">
        <v>1</v>
      </c>
      <c r="C7" s="32" t="s">
        <v>8</v>
      </c>
      <c r="D7" s="30" t="s">
        <v>6</v>
      </c>
      <c r="E7" s="30" t="s">
        <v>2</v>
      </c>
      <c r="F7" s="30"/>
      <c r="G7" s="30"/>
      <c r="H7" s="30" t="s">
        <v>12</v>
      </c>
      <c r="I7" s="30" t="s">
        <v>10</v>
      </c>
      <c r="J7" s="30" t="s">
        <v>4</v>
      </c>
      <c r="K7" s="30" t="s">
        <v>3</v>
      </c>
    </row>
    <row r="8" spans="1:11" ht="18.75">
      <c r="A8" s="31"/>
      <c r="B8" s="30"/>
      <c r="C8" s="33"/>
      <c r="D8" s="30"/>
      <c r="E8" s="12" t="s">
        <v>11</v>
      </c>
      <c r="F8" s="8" t="s">
        <v>9</v>
      </c>
      <c r="G8" s="3"/>
      <c r="H8" s="30"/>
      <c r="I8" s="30"/>
      <c r="J8" s="30"/>
      <c r="K8" s="30"/>
    </row>
    <row r="9" spans="1:11" ht="37.5">
      <c r="A9" s="4">
        <v>1</v>
      </c>
      <c r="B9" s="14" t="s">
        <v>13</v>
      </c>
      <c r="C9" s="10">
        <v>102</v>
      </c>
      <c r="D9" s="10">
        <v>52</v>
      </c>
      <c r="E9" s="21" t="s">
        <v>42</v>
      </c>
      <c r="F9" s="20">
        <f>5*60+6.7</f>
        <v>306.7</v>
      </c>
      <c r="G9" s="10"/>
      <c r="H9" s="10" t="s">
        <v>24</v>
      </c>
      <c r="I9" s="10">
        <f>4*60+0.28</f>
        <v>240.28</v>
      </c>
      <c r="J9" s="17">
        <f>I9*100/F9</f>
        <v>78.343658298011093</v>
      </c>
      <c r="K9" s="23" t="s">
        <v>46</v>
      </c>
    </row>
    <row r="10" spans="1:11" ht="18.75">
      <c r="A10" s="4">
        <v>2</v>
      </c>
      <c r="B10" s="9" t="s">
        <v>14</v>
      </c>
      <c r="C10" s="10">
        <v>161</v>
      </c>
      <c r="D10" s="10">
        <v>30</v>
      </c>
      <c r="E10" s="19" t="s">
        <v>43</v>
      </c>
      <c r="F10" s="20">
        <f>5*60+40.5</f>
        <v>340.5</v>
      </c>
      <c r="G10" s="10"/>
      <c r="H10" s="10" t="s">
        <v>25</v>
      </c>
      <c r="I10" s="10">
        <f>3*60+27.7</f>
        <v>207.7</v>
      </c>
      <c r="J10" s="17">
        <f t="shared" ref="J10:J18" si="0">I10*100/F10</f>
        <v>60.998531571218798</v>
      </c>
      <c r="K10" s="23">
        <v>10</v>
      </c>
    </row>
    <row r="11" spans="1:11" ht="18.75">
      <c r="A11" s="2">
        <v>3</v>
      </c>
      <c r="B11" s="9" t="s">
        <v>15</v>
      </c>
      <c r="C11" s="11">
        <v>11</v>
      </c>
      <c r="D11" s="11">
        <v>68</v>
      </c>
      <c r="E11" s="18" t="s">
        <v>40</v>
      </c>
      <c r="F11" s="18">
        <f>7*60+5.9</f>
        <v>425.9</v>
      </c>
      <c r="G11" s="18"/>
      <c r="H11" s="18" t="s">
        <v>26</v>
      </c>
      <c r="I11" s="18">
        <f>4*60+40.76</f>
        <v>280.76</v>
      </c>
      <c r="J11" s="17">
        <f t="shared" si="0"/>
        <v>65.921577835172585</v>
      </c>
      <c r="K11" s="24">
        <v>7</v>
      </c>
    </row>
    <row r="12" spans="1:11" ht="18.75">
      <c r="A12" s="2">
        <v>4</v>
      </c>
      <c r="B12" s="9" t="s">
        <v>50</v>
      </c>
      <c r="C12" s="11">
        <v>6</v>
      </c>
      <c r="D12" s="11">
        <v>59</v>
      </c>
      <c r="E12" s="18" t="s">
        <v>39</v>
      </c>
      <c r="F12" s="18">
        <f>5*60+11.5</f>
        <v>311.5</v>
      </c>
      <c r="G12" s="18"/>
      <c r="H12" s="18" t="s">
        <v>27</v>
      </c>
      <c r="I12" s="18">
        <f>4*60+15.56</f>
        <v>255.56</v>
      </c>
      <c r="J12" s="17">
        <f t="shared" si="0"/>
        <v>82.041733547351527</v>
      </c>
      <c r="K12" s="24" t="s">
        <v>44</v>
      </c>
    </row>
    <row r="13" spans="1:11" ht="18.75">
      <c r="A13" s="2">
        <v>5</v>
      </c>
      <c r="B13" s="9" t="s">
        <v>16</v>
      </c>
      <c r="C13" s="6">
        <v>4</v>
      </c>
      <c r="D13" s="6">
        <v>43</v>
      </c>
      <c r="E13" s="16" t="s">
        <v>34</v>
      </c>
      <c r="F13" s="16">
        <f>5*60+44.8</f>
        <v>344.8</v>
      </c>
      <c r="G13" s="15"/>
      <c r="H13" s="11" t="s">
        <v>28</v>
      </c>
      <c r="I13" s="11">
        <f>3*60+43.96</f>
        <v>223.96</v>
      </c>
      <c r="J13" s="17">
        <f t="shared" si="0"/>
        <v>64.953596287703007</v>
      </c>
      <c r="K13" s="24">
        <v>8</v>
      </c>
    </row>
    <row r="14" spans="1:11" ht="18.75">
      <c r="A14" s="2">
        <v>6</v>
      </c>
      <c r="B14" s="9" t="s">
        <v>17</v>
      </c>
      <c r="C14" s="6">
        <v>2</v>
      </c>
      <c r="D14" s="6">
        <v>39</v>
      </c>
      <c r="E14" s="16" t="s">
        <v>38</v>
      </c>
      <c r="F14" s="16">
        <f>4*60+52.3</f>
        <v>292.3</v>
      </c>
      <c r="G14" s="9"/>
      <c r="H14" s="16" t="s">
        <v>33</v>
      </c>
      <c r="I14" s="16">
        <f>3*60+37.56</f>
        <v>217.56</v>
      </c>
      <c r="J14" s="17">
        <f t="shared" si="0"/>
        <v>74.430379746835442</v>
      </c>
      <c r="K14" s="24">
        <v>5</v>
      </c>
    </row>
    <row r="15" spans="1:11" ht="18.75">
      <c r="A15" s="2">
        <v>7</v>
      </c>
      <c r="B15" s="13" t="s">
        <v>18</v>
      </c>
      <c r="C15" s="6">
        <v>22</v>
      </c>
      <c r="D15" s="6">
        <v>51</v>
      </c>
      <c r="E15" s="16" t="s">
        <v>37</v>
      </c>
      <c r="F15" s="16">
        <f>6*60+25.9</f>
        <v>385.9</v>
      </c>
      <c r="G15" s="15"/>
      <c r="H15" s="11" t="s">
        <v>29</v>
      </c>
      <c r="I15" s="11">
        <f>3*60+58.3</f>
        <v>238.3</v>
      </c>
      <c r="J15" s="17">
        <f t="shared" si="0"/>
        <v>61.75174915781291</v>
      </c>
      <c r="K15" s="24">
        <v>9</v>
      </c>
    </row>
    <row r="16" spans="1:11" ht="18.75">
      <c r="A16" s="2">
        <v>8</v>
      </c>
      <c r="B16" s="9" t="s">
        <v>20</v>
      </c>
      <c r="C16" s="6">
        <v>1</v>
      </c>
      <c r="D16" s="6">
        <v>74</v>
      </c>
      <c r="E16" s="16" t="s">
        <v>41</v>
      </c>
      <c r="F16" s="16">
        <f>7*60+4.6</f>
        <v>424.6</v>
      </c>
      <c r="G16" s="16"/>
      <c r="H16" s="16" t="s">
        <v>30</v>
      </c>
      <c r="I16" s="16">
        <f>5*60+2.96</f>
        <v>302.95999999999998</v>
      </c>
      <c r="J16" s="17">
        <f t="shared" si="0"/>
        <v>71.351860574658488</v>
      </c>
      <c r="K16" s="24">
        <v>6</v>
      </c>
    </row>
    <row r="17" spans="1:11" ht="37.5">
      <c r="A17" s="2">
        <v>9</v>
      </c>
      <c r="B17" s="14" t="s">
        <v>19</v>
      </c>
      <c r="C17" s="6">
        <v>55</v>
      </c>
      <c r="D17" s="6">
        <v>47</v>
      </c>
      <c r="E17" s="16" t="s">
        <v>35</v>
      </c>
      <c r="F17" s="16">
        <f>4*60+56.6</f>
        <v>296.60000000000002</v>
      </c>
      <c r="G17" s="11"/>
      <c r="H17" s="11" t="s">
        <v>31</v>
      </c>
      <c r="I17" s="11">
        <f>3*60+50.84</f>
        <v>230.84</v>
      </c>
      <c r="J17" s="17">
        <f t="shared" si="0"/>
        <v>77.828725556304775</v>
      </c>
      <c r="K17" s="24">
        <v>4</v>
      </c>
    </row>
    <row r="18" spans="1:11" ht="18.75">
      <c r="A18" s="6">
        <v>10</v>
      </c>
      <c r="B18" s="6" t="s">
        <v>23</v>
      </c>
      <c r="C18" s="6">
        <v>10</v>
      </c>
      <c r="D18" s="6">
        <v>53</v>
      </c>
      <c r="E18" s="6" t="s">
        <v>36</v>
      </c>
      <c r="F18" s="16">
        <f>5*60+6.5</f>
        <v>306.5</v>
      </c>
      <c r="G18" s="6"/>
      <c r="H18" s="6" t="s">
        <v>32</v>
      </c>
      <c r="I18" s="11">
        <f>4*60+2.3</f>
        <v>242.3</v>
      </c>
      <c r="J18" s="17">
        <f t="shared" si="0"/>
        <v>79.053833605220234</v>
      </c>
      <c r="K18" s="25" t="s">
        <v>45</v>
      </c>
    </row>
    <row r="19" spans="1:11" ht="18.75">
      <c r="A19" s="22"/>
      <c r="B19" s="22"/>
      <c r="C19" s="22"/>
      <c r="D19" s="22"/>
      <c r="E19" s="22"/>
      <c r="F19" s="26"/>
      <c r="G19" s="22"/>
      <c r="H19" s="22"/>
      <c r="I19" s="27"/>
      <c r="J19" s="28"/>
      <c r="K19" s="29"/>
    </row>
    <row r="20" spans="1:11" ht="18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8.75">
      <c r="A21" s="1" t="s">
        <v>47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8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8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8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8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sortState ref="B10:B22">
    <sortCondition ref="B22"/>
  </sortState>
  <mergeCells count="15">
    <mergeCell ref="A4:K4"/>
    <mergeCell ref="A2:K2"/>
    <mergeCell ref="A3:K3"/>
    <mergeCell ref="A5:K5"/>
    <mergeCell ref="A6:B6"/>
    <mergeCell ref="I6:K6"/>
    <mergeCell ref="I7:I8"/>
    <mergeCell ref="J7:J8"/>
    <mergeCell ref="H7:H8"/>
    <mergeCell ref="K7:K8"/>
    <mergeCell ref="A7:A8"/>
    <mergeCell ref="B7:B8"/>
    <mergeCell ref="D7:D8"/>
    <mergeCell ref="E7:G7"/>
    <mergeCell ref="C7:C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2017-01-29T08:05:29Z</dcterms:modified>
</cp:coreProperties>
</file>