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5725"/>
</workbook>
</file>

<file path=xl/calcChain.xml><?xml version="1.0" encoding="utf-8"?>
<calcChain xmlns="http://schemas.openxmlformats.org/spreadsheetml/2006/main">
  <c r="J12" i="1"/>
  <c r="J13"/>
  <c r="F11"/>
  <c r="F18"/>
  <c r="F17"/>
  <c r="J17" s="1"/>
  <c r="F16"/>
  <c r="F15"/>
  <c r="J15" s="1"/>
  <c r="F14"/>
  <c r="F13"/>
  <c r="F12"/>
  <c r="F10"/>
  <c r="F9"/>
  <c r="I18"/>
  <c r="J18" s="1"/>
  <c r="I17"/>
  <c r="I16"/>
  <c r="J16" s="1"/>
  <c r="I15"/>
  <c r="I14"/>
  <c r="J14" s="1"/>
  <c r="I13"/>
  <c r="I12"/>
  <c r="I11"/>
  <c r="J11" s="1"/>
  <c r="I10"/>
  <c r="J10" s="1"/>
  <c r="I9"/>
  <c r="J9" s="1"/>
</calcChain>
</file>

<file path=xl/sharedStrings.xml><?xml version="1.0" encoding="utf-8"?>
<sst xmlns="http://schemas.openxmlformats.org/spreadsheetml/2006/main" count="52" uniqueCount="50">
  <si>
    <t>№</t>
  </si>
  <si>
    <t>Фамилия, имя спортсмена</t>
  </si>
  <si>
    <t>Результат</t>
  </si>
  <si>
    <t>Место</t>
  </si>
  <si>
    <t>%</t>
  </si>
  <si>
    <t>ПРОТОКОЛ</t>
  </si>
  <si>
    <t>Возраст</t>
  </si>
  <si>
    <t xml:space="preserve">Мужчины </t>
  </si>
  <si>
    <t>3000 м, г. Красноясрк</t>
  </si>
  <si>
    <t>Номер</t>
  </si>
  <si>
    <t>сек</t>
  </si>
  <si>
    <t>Эталон сек.</t>
  </si>
  <si>
    <t>Вшивков В.И.</t>
  </si>
  <si>
    <t>Балынский В.И.</t>
  </si>
  <si>
    <t>Осокин О.В.</t>
  </si>
  <si>
    <t>Емелин В.И.</t>
  </si>
  <si>
    <t>Ковалев Д.В.</t>
  </si>
  <si>
    <t>Мурашев С.А.</t>
  </si>
  <si>
    <t>Путилов Ю.В.</t>
  </si>
  <si>
    <t>Сизых Н.П.</t>
  </si>
  <si>
    <t>24 января 2016</t>
  </si>
  <si>
    <t xml:space="preserve">Открытый чемпионат города Красноярска и первенства города среди ветеранов в помещении по легкой атлетике "23-24 января" 2016 года  </t>
  </si>
  <si>
    <t>мин.</t>
  </si>
  <si>
    <t>Эталон, мин.</t>
  </si>
  <si>
    <t>Елизенцев Н.</t>
  </si>
  <si>
    <t>Тутынин В.Д.</t>
  </si>
  <si>
    <t>8,29,54</t>
  </si>
  <si>
    <t>9,16,51</t>
  </si>
  <si>
    <t>10,37,4</t>
  </si>
  <si>
    <t>7,55,73</t>
  </si>
  <si>
    <t>8,21,47</t>
  </si>
  <si>
    <t>11,14,8</t>
  </si>
  <si>
    <t>10,45,91</t>
  </si>
  <si>
    <t>9,11,07</t>
  </si>
  <si>
    <t>10,54,3</t>
  </si>
  <si>
    <t>10,48,1</t>
  </si>
  <si>
    <t>15,09,1</t>
  </si>
  <si>
    <t>12,19,3</t>
  </si>
  <si>
    <t>12,51,7</t>
  </si>
  <si>
    <t>13,58,6</t>
  </si>
  <si>
    <t>13,34,1</t>
  </si>
  <si>
    <t>13,46,6</t>
  </si>
  <si>
    <t>15,19,6</t>
  </si>
  <si>
    <t>13,38,5</t>
  </si>
  <si>
    <t>I</t>
  </si>
  <si>
    <t>II</t>
  </si>
  <si>
    <t>III</t>
  </si>
  <si>
    <t>Министерство спорта, туризма и молодежной политики Красноярского края РФ</t>
  </si>
  <si>
    <t>Главный судья, судья республиканской категории С.В. Просвиряков; Рефери, судья республиканской категории В.И. Грузенкин</t>
  </si>
  <si>
    <t>Главный секретарь, судья 1-й категории Т.Ю. Мажуга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</si>
</sst>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O25" sqref="O25"/>
    </sheetView>
  </sheetViews>
  <sheetFormatPr defaultRowHeight="15"/>
  <cols>
    <col min="1" max="1" width="4.140625" customWidth="1"/>
    <col min="2" max="2" width="26.85546875" customWidth="1"/>
    <col min="3" max="3" width="9.7109375" customWidth="1"/>
    <col min="4" max="4" width="10.7109375" customWidth="1"/>
    <col min="5" max="5" width="10.85546875" customWidth="1"/>
    <col min="8" max="9" width="13.42578125" customWidth="1"/>
    <col min="10" max="10" width="15.5703125" customWidth="1"/>
  </cols>
  <sheetData>
    <row r="1" spans="1:11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20" t="s">
        <v>47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8.75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35.25" customHeight="1">
      <c r="A4" s="18" t="s">
        <v>21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.75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8.75">
      <c r="A6" s="22" t="s">
        <v>20</v>
      </c>
      <c r="B6" s="22"/>
      <c r="C6" s="10"/>
      <c r="D6" s="8"/>
      <c r="E6" s="8"/>
      <c r="F6" s="8"/>
      <c r="G6" s="8"/>
      <c r="H6" s="8"/>
      <c r="I6" s="19" t="s">
        <v>8</v>
      </c>
      <c r="J6" s="19"/>
      <c r="K6" s="19"/>
    </row>
    <row r="7" spans="1:11" ht="18.75">
      <c r="A7" s="24" t="s">
        <v>0</v>
      </c>
      <c r="B7" s="23" t="s">
        <v>1</v>
      </c>
      <c r="C7" s="25" t="s">
        <v>9</v>
      </c>
      <c r="D7" s="23" t="s">
        <v>6</v>
      </c>
      <c r="E7" s="23" t="s">
        <v>2</v>
      </c>
      <c r="F7" s="23"/>
      <c r="G7" s="23"/>
      <c r="H7" s="23" t="s">
        <v>23</v>
      </c>
      <c r="I7" s="23" t="s">
        <v>11</v>
      </c>
      <c r="J7" s="23" t="s">
        <v>4</v>
      </c>
      <c r="K7" s="23" t="s">
        <v>3</v>
      </c>
    </row>
    <row r="8" spans="1:11" ht="18.75">
      <c r="A8" s="24"/>
      <c r="B8" s="23"/>
      <c r="C8" s="26"/>
      <c r="D8" s="23"/>
      <c r="E8" s="17" t="s">
        <v>22</v>
      </c>
      <c r="F8" s="11" t="s">
        <v>10</v>
      </c>
      <c r="G8" s="4"/>
      <c r="H8" s="23"/>
      <c r="I8" s="23"/>
      <c r="J8" s="23"/>
      <c r="K8" s="23"/>
    </row>
    <row r="9" spans="1:11" ht="18.75">
      <c r="A9" s="5">
        <v>1</v>
      </c>
      <c r="B9" s="13" t="s">
        <v>14</v>
      </c>
      <c r="C9" s="15">
        <v>102</v>
      </c>
      <c r="D9" s="15">
        <v>51</v>
      </c>
      <c r="E9" s="6" t="s">
        <v>34</v>
      </c>
      <c r="F9" s="6">
        <f>10*60+54.3</f>
        <v>654.29999999999995</v>
      </c>
      <c r="G9" s="6"/>
      <c r="H9" s="6" t="s">
        <v>26</v>
      </c>
      <c r="I9" s="6">
        <f>8*60+29.54</f>
        <v>509.54</v>
      </c>
      <c r="J9" s="12">
        <f>I9*100/F9</f>
        <v>77.875592235977379</v>
      </c>
      <c r="K9" s="6">
        <v>4</v>
      </c>
    </row>
    <row r="10" spans="1:11" ht="18.75">
      <c r="A10" s="5">
        <v>2</v>
      </c>
      <c r="B10" s="14" t="s">
        <v>13</v>
      </c>
      <c r="C10" s="15">
        <v>33</v>
      </c>
      <c r="D10" s="15">
        <v>51</v>
      </c>
      <c r="E10" s="7" t="s">
        <v>35</v>
      </c>
      <c r="F10" s="7">
        <f>10*60+48.1</f>
        <v>648.1</v>
      </c>
      <c r="G10" s="7"/>
      <c r="H10" s="6" t="s">
        <v>26</v>
      </c>
      <c r="I10" s="6">
        <f>8*60+29.54</f>
        <v>509.54</v>
      </c>
      <c r="J10" s="12">
        <f t="shared" ref="J10:J18" si="0">I10*100/F10</f>
        <v>78.620583243326649</v>
      </c>
      <c r="K10" s="6" t="s">
        <v>46</v>
      </c>
    </row>
    <row r="11" spans="1:11" ht="18.75">
      <c r="A11" s="5">
        <v>4</v>
      </c>
      <c r="B11" s="14" t="s">
        <v>12</v>
      </c>
      <c r="C11" s="15">
        <v>3</v>
      </c>
      <c r="D11" s="15">
        <v>61</v>
      </c>
      <c r="E11" s="6" t="s">
        <v>43</v>
      </c>
      <c r="F11" s="6">
        <f>13*60+38.5</f>
        <v>818.5</v>
      </c>
      <c r="G11" s="6"/>
      <c r="H11" s="6" t="s">
        <v>27</v>
      </c>
      <c r="I11" s="6">
        <f>9*60+16.51</f>
        <v>556.51</v>
      </c>
      <c r="J11" s="12">
        <f t="shared" si="0"/>
        <v>67.991447770311552</v>
      </c>
      <c r="K11" s="6">
        <v>7</v>
      </c>
    </row>
    <row r="12" spans="1:11" ht="18.75">
      <c r="A12" s="2">
        <v>6</v>
      </c>
      <c r="B12" s="14" t="s">
        <v>15</v>
      </c>
      <c r="C12" s="16">
        <v>5</v>
      </c>
      <c r="D12" s="16">
        <v>73</v>
      </c>
      <c r="E12" s="3" t="s">
        <v>36</v>
      </c>
      <c r="F12" s="3">
        <f>15*60+9.1</f>
        <v>909.1</v>
      </c>
      <c r="G12" s="3"/>
      <c r="H12" s="3" t="s">
        <v>28</v>
      </c>
      <c r="I12" s="3">
        <f>10*60+37.4</f>
        <v>637.4</v>
      </c>
      <c r="J12" s="12">
        <f t="shared" si="0"/>
        <v>70.113298867011324</v>
      </c>
      <c r="K12" s="9">
        <v>6</v>
      </c>
    </row>
    <row r="13" spans="1:11" ht="18.75">
      <c r="A13" s="2">
        <v>7</v>
      </c>
      <c r="B13" s="14" t="s">
        <v>16</v>
      </c>
      <c r="C13" s="16">
        <v>8</v>
      </c>
      <c r="D13" s="16">
        <v>42</v>
      </c>
      <c r="E13" s="3" t="s">
        <v>37</v>
      </c>
      <c r="F13" s="3">
        <f>12*60+19.3</f>
        <v>739.3</v>
      </c>
      <c r="G13" s="3"/>
      <c r="H13" s="3" t="s">
        <v>29</v>
      </c>
      <c r="I13" s="3">
        <f>7*60+55.73</f>
        <v>475.73</v>
      </c>
      <c r="J13" s="12">
        <f t="shared" si="0"/>
        <v>64.34870823752199</v>
      </c>
      <c r="K13" s="9">
        <v>10</v>
      </c>
    </row>
    <row r="14" spans="1:11" ht="18.75">
      <c r="A14" s="2">
        <v>9</v>
      </c>
      <c r="B14" s="14" t="s">
        <v>17</v>
      </c>
      <c r="C14" s="9">
        <v>12</v>
      </c>
      <c r="D14" s="9">
        <v>49</v>
      </c>
      <c r="E14" s="2" t="s">
        <v>38</v>
      </c>
      <c r="F14" s="2">
        <f>12*60+51.7</f>
        <v>771.7</v>
      </c>
      <c r="G14" s="2"/>
      <c r="H14" s="9" t="s">
        <v>30</v>
      </c>
      <c r="I14" s="9">
        <f>8*60+21.47</f>
        <v>501.47</v>
      </c>
      <c r="J14" s="12">
        <f t="shared" si="0"/>
        <v>64.982506155241666</v>
      </c>
      <c r="K14" s="9">
        <v>9</v>
      </c>
    </row>
    <row r="15" spans="1:11" ht="18.75">
      <c r="A15" s="2">
        <v>10</v>
      </c>
      <c r="B15" s="14" t="s">
        <v>18</v>
      </c>
      <c r="C15" s="9">
        <v>17</v>
      </c>
      <c r="D15" s="9">
        <v>77</v>
      </c>
      <c r="E15" s="2" t="s">
        <v>39</v>
      </c>
      <c r="F15" s="2">
        <f>13*60+58.6</f>
        <v>838.6</v>
      </c>
      <c r="G15" s="2"/>
      <c r="H15" s="9" t="s">
        <v>31</v>
      </c>
      <c r="I15" s="9">
        <f>11*60+14.8</f>
        <v>674.8</v>
      </c>
      <c r="J15" s="12">
        <f t="shared" si="0"/>
        <v>80.467445742904843</v>
      </c>
      <c r="K15" s="9" t="s">
        <v>44</v>
      </c>
    </row>
    <row r="16" spans="1:11" ht="18.75">
      <c r="A16" s="2">
        <v>12</v>
      </c>
      <c r="B16" s="14" t="s">
        <v>19</v>
      </c>
      <c r="C16" s="9">
        <v>20</v>
      </c>
      <c r="D16" s="9">
        <v>74</v>
      </c>
      <c r="E16" s="2" t="s">
        <v>40</v>
      </c>
      <c r="F16" s="2">
        <f>13*60+34.1</f>
        <v>814.1</v>
      </c>
      <c r="G16" s="2"/>
      <c r="H16" s="9" t="s">
        <v>32</v>
      </c>
      <c r="I16" s="9">
        <f>10*60+45.91</f>
        <v>645.91</v>
      </c>
      <c r="J16" s="12">
        <f t="shared" si="0"/>
        <v>79.340375875199598</v>
      </c>
      <c r="K16" s="9" t="s">
        <v>45</v>
      </c>
    </row>
    <row r="17" spans="1:11" ht="18.75">
      <c r="A17" s="2">
        <v>15</v>
      </c>
      <c r="B17" s="14" t="s">
        <v>24</v>
      </c>
      <c r="C17" s="9">
        <v>27</v>
      </c>
      <c r="D17" s="9">
        <v>60</v>
      </c>
      <c r="E17" s="2" t="s">
        <v>41</v>
      </c>
      <c r="F17" s="2">
        <f>13*60+46.6</f>
        <v>826.6</v>
      </c>
      <c r="G17" s="2"/>
      <c r="H17" s="9" t="s">
        <v>33</v>
      </c>
      <c r="I17" s="9">
        <f>9*60+11.07</f>
        <v>551.07000000000005</v>
      </c>
      <c r="J17" s="12">
        <f t="shared" si="0"/>
        <v>66.667069924993953</v>
      </c>
      <c r="K17" s="9">
        <v>8</v>
      </c>
    </row>
    <row r="18" spans="1:11" ht="18.75">
      <c r="A18" s="2">
        <v>16</v>
      </c>
      <c r="B18" s="14" t="s">
        <v>25</v>
      </c>
      <c r="C18" s="9">
        <v>93</v>
      </c>
      <c r="D18" s="9">
        <v>74</v>
      </c>
      <c r="E18" s="2" t="s">
        <v>42</v>
      </c>
      <c r="F18" s="2">
        <f>15*60+19.6</f>
        <v>919.6</v>
      </c>
      <c r="G18" s="2"/>
      <c r="H18" s="9" t="s">
        <v>32</v>
      </c>
      <c r="I18" s="9">
        <f>10*60+45.91</f>
        <v>645.91</v>
      </c>
      <c r="J18" s="12">
        <f t="shared" si="0"/>
        <v>70.238147020443662</v>
      </c>
      <c r="K18" s="9">
        <v>5</v>
      </c>
    </row>
    <row r="19" spans="1:11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8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8.75">
      <c r="A22" s="1" t="s">
        <v>48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8.75">
      <c r="A24" s="1" t="s">
        <v>49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sortState ref="B10:B22">
    <sortCondition ref="B22"/>
  </sortState>
  <mergeCells count="15">
    <mergeCell ref="I7:I8"/>
    <mergeCell ref="J7:J8"/>
    <mergeCell ref="H7:H8"/>
    <mergeCell ref="K7:K8"/>
    <mergeCell ref="A7:A8"/>
    <mergeCell ref="B7:B8"/>
    <mergeCell ref="D7:D8"/>
    <mergeCell ref="E7:G7"/>
    <mergeCell ref="C7:C8"/>
    <mergeCell ref="A4:K4"/>
    <mergeCell ref="I6:K6"/>
    <mergeCell ref="A2:K2"/>
    <mergeCell ref="A3:K3"/>
    <mergeCell ref="A5:K5"/>
    <mergeCell ref="A6:B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2016-01-28T10:08:56Z</dcterms:modified>
</cp:coreProperties>
</file>